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ide\Documents\blog\simple\"/>
    </mc:Choice>
  </mc:AlternateContent>
  <bookViews>
    <workbookView xWindow="0" yWindow="0" windowWidth="18525" windowHeight="6540"/>
  </bookViews>
  <sheets>
    <sheet name="アパート損益" sheetId="4" r:id="rId1"/>
    <sheet name="アパートスペック" sheetId="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5" l="1"/>
  <c r="R39" i="4" l="1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R28" i="4"/>
  <c r="Q28" i="4"/>
  <c r="P28" i="4"/>
  <c r="O28" i="4"/>
  <c r="N28" i="4"/>
  <c r="M28" i="4"/>
  <c r="L28" i="4"/>
  <c r="K28" i="4"/>
  <c r="J28" i="4"/>
  <c r="Q26" i="4"/>
  <c r="P26" i="4"/>
  <c r="O26" i="4"/>
  <c r="N26" i="4"/>
  <c r="M26" i="4"/>
  <c r="L26" i="4"/>
  <c r="K26" i="4"/>
  <c r="J26" i="4"/>
  <c r="R24" i="4"/>
  <c r="Q24" i="4"/>
  <c r="P24" i="4"/>
  <c r="O24" i="4"/>
  <c r="N24" i="4"/>
  <c r="M24" i="4"/>
  <c r="L24" i="4"/>
  <c r="K24" i="4"/>
  <c r="J24" i="4"/>
  <c r="I28" i="4"/>
  <c r="H28" i="4"/>
  <c r="R35" i="4"/>
  <c r="Q35" i="4"/>
  <c r="P35" i="4"/>
  <c r="O35" i="4"/>
  <c r="N35" i="4"/>
  <c r="M35" i="4"/>
  <c r="L35" i="4"/>
  <c r="K35" i="4"/>
  <c r="J35" i="4"/>
  <c r="I35" i="4"/>
  <c r="H35" i="4"/>
  <c r="I26" i="4"/>
  <c r="H26" i="4"/>
  <c r="I24" i="4"/>
  <c r="H24" i="4"/>
  <c r="H25" i="4"/>
  <c r="I25" i="4" s="1"/>
  <c r="I27" i="4" s="1"/>
  <c r="D5" i="5"/>
  <c r="D7" i="5"/>
  <c r="J25" i="4" l="1"/>
  <c r="I29" i="4"/>
  <c r="H27" i="4"/>
  <c r="H29" i="4" s="1"/>
  <c r="J27" i="4" l="1"/>
  <c r="J29" i="4" s="1"/>
  <c r="K25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R7" i="4"/>
  <c r="Q7" i="4"/>
  <c r="P7" i="4"/>
  <c r="O7" i="4"/>
  <c r="O8" i="4" s="1"/>
  <c r="N7" i="4"/>
  <c r="M7" i="4"/>
  <c r="L7" i="4"/>
  <c r="K7" i="4"/>
  <c r="J7" i="4"/>
  <c r="I7" i="4"/>
  <c r="H7" i="4"/>
  <c r="G7" i="4"/>
  <c r="F7" i="4"/>
  <c r="E7" i="4"/>
  <c r="D7" i="4"/>
  <c r="R17" i="4"/>
  <c r="R31" i="4"/>
  <c r="Q33" i="4"/>
  <c r="P33" i="4"/>
  <c r="O33" i="4"/>
  <c r="N33" i="4"/>
  <c r="M33" i="4"/>
  <c r="L33" i="4"/>
  <c r="K33" i="4"/>
  <c r="J33" i="4"/>
  <c r="Q31" i="4"/>
  <c r="P31" i="4"/>
  <c r="O31" i="4"/>
  <c r="N31" i="4"/>
  <c r="M31" i="4"/>
  <c r="L31" i="4"/>
  <c r="K31" i="4"/>
  <c r="J31" i="4"/>
  <c r="I33" i="4"/>
  <c r="I31" i="4"/>
  <c r="H33" i="4"/>
  <c r="H32" i="4"/>
  <c r="H34" i="4" s="1"/>
  <c r="H31" i="4"/>
  <c r="D6" i="5"/>
  <c r="R10" i="4"/>
  <c r="Q10" i="4"/>
  <c r="P10" i="4"/>
  <c r="R6" i="4"/>
  <c r="Q6" i="4"/>
  <c r="P6" i="4"/>
  <c r="R3" i="4"/>
  <c r="R8" i="4" s="1"/>
  <c r="Q3" i="4"/>
  <c r="P3" i="4"/>
  <c r="P8" i="4" s="1"/>
  <c r="O19" i="4"/>
  <c r="N19" i="4"/>
  <c r="M19" i="4"/>
  <c r="L19" i="4"/>
  <c r="K19" i="4"/>
  <c r="J19" i="4"/>
  <c r="I19" i="4"/>
  <c r="H19" i="4"/>
  <c r="P17" i="4"/>
  <c r="N17" i="4"/>
  <c r="L17" i="4"/>
  <c r="J17" i="4"/>
  <c r="H17" i="4"/>
  <c r="F18" i="4"/>
  <c r="G18" i="4" s="1"/>
  <c r="G20" i="4" s="1"/>
  <c r="G19" i="4"/>
  <c r="F19" i="4"/>
  <c r="F17" i="4"/>
  <c r="B18" i="4"/>
  <c r="Q17" i="4" s="1"/>
  <c r="D4" i="5"/>
  <c r="B4" i="5"/>
  <c r="O10" i="4"/>
  <c r="M12" i="4"/>
  <c r="L12" i="4"/>
  <c r="K12" i="4"/>
  <c r="J12" i="4"/>
  <c r="I12" i="4"/>
  <c r="H12" i="4"/>
  <c r="G12" i="4"/>
  <c r="F12" i="4"/>
  <c r="N10" i="4"/>
  <c r="M10" i="4"/>
  <c r="L10" i="4"/>
  <c r="K10" i="4"/>
  <c r="J10" i="4"/>
  <c r="I10" i="4"/>
  <c r="H10" i="4"/>
  <c r="G10" i="4"/>
  <c r="F10" i="4"/>
  <c r="O3" i="4"/>
  <c r="N3" i="4"/>
  <c r="M3" i="4"/>
  <c r="L3" i="4"/>
  <c r="K3" i="4"/>
  <c r="J3" i="4"/>
  <c r="I3" i="4"/>
  <c r="H3" i="4"/>
  <c r="G3" i="4"/>
  <c r="F3" i="4"/>
  <c r="D3" i="4"/>
  <c r="E3" i="4"/>
  <c r="E10" i="4"/>
  <c r="D10" i="4"/>
  <c r="E12" i="4"/>
  <c r="D12" i="4"/>
  <c r="D11" i="4"/>
  <c r="D13" i="4" s="1"/>
  <c r="D3" i="5"/>
  <c r="O6" i="4"/>
  <c r="F5" i="4"/>
  <c r="G5" i="4"/>
  <c r="H5" i="4"/>
  <c r="I5" i="4"/>
  <c r="J5" i="4"/>
  <c r="K5" i="4"/>
  <c r="L5" i="4"/>
  <c r="M5" i="4"/>
  <c r="E5" i="4"/>
  <c r="D5" i="4"/>
  <c r="D4" i="4"/>
  <c r="D6" i="4" s="1"/>
  <c r="D2" i="5"/>
  <c r="D8" i="4" l="1"/>
  <c r="D15" i="4"/>
  <c r="I32" i="4"/>
  <c r="L25" i="4"/>
  <c r="K27" i="4"/>
  <c r="K29" i="4" s="1"/>
  <c r="E11" i="4"/>
  <c r="G17" i="4"/>
  <c r="I17" i="4"/>
  <c r="I22" i="4" s="1"/>
  <c r="K17" i="4"/>
  <c r="M17" i="4"/>
  <c r="O17" i="4"/>
  <c r="H36" i="4"/>
  <c r="Q8" i="4"/>
  <c r="H18" i="4"/>
  <c r="I18" i="4" s="1"/>
  <c r="I20" i="4"/>
  <c r="J18" i="4"/>
  <c r="H20" i="4"/>
  <c r="H22" i="4" s="1"/>
  <c r="G22" i="4"/>
  <c r="F20" i="4"/>
  <c r="F22" i="4" s="1"/>
  <c r="E4" i="4"/>
  <c r="F11" i="4" l="1"/>
  <c r="E13" i="4"/>
  <c r="E15" i="4" s="1"/>
  <c r="L27" i="4"/>
  <c r="L29" i="4" s="1"/>
  <c r="M25" i="4"/>
  <c r="J32" i="4"/>
  <c r="I34" i="4"/>
  <c r="I36" i="4" s="1"/>
  <c r="K18" i="4"/>
  <c r="J20" i="4"/>
  <c r="J22" i="4" s="1"/>
  <c r="F4" i="4"/>
  <c r="E6" i="4"/>
  <c r="E8" i="4" s="1"/>
  <c r="K32" i="4" l="1"/>
  <c r="J34" i="4"/>
  <c r="J36" i="4" s="1"/>
  <c r="G11" i="4"/>
  <c r="F13" i="4"/>
  <c r="F15" i="4" s="1"/>
  <c r="N25" i="4"/>
  <c r="M27" i="4"/>
  <c r="M29" i="4" s="1"/>
  <c r="K20" i="4"/>
  <c r="K22" i="4" s="1"/>
  <c r="L18" i="4"/>
  <c r="G4" i="4"/>
  <c r="F6" i="4"/>
  <c r="F8" i="4" s="1"/>
  <c r="N27" i="4" l="1"/>
  <c r="N29" i="4" s="1"/>
  <c r="O25" i="4"/>
  <c r="G13" i="4"/>
  <c r="G15" i="4" s="1"/>
  <c r="H11" i="4"/>
  <c r="L32" i="4"/>
  <c r="K34" i="4"/>
  <c r="K36" i="4" s="1"/>
  <c r="M18" i="4"/>
  <c r="L20" i="4"/>
  <c r="L22" i="4" s="1"/>
  <c r="H4" i="4"/>
  <c r="G6" i="4"/>
  <c r="G8" i="4" s="1"/>
  <c r="L34" i="4" l="1"/>
  <c r="L36" i="4" s="1"/>
  <c r="M32" i="4"/>
  <c r="O27" i="4"/>
  <c r="O29" i="4" s="1"/>
  <c r="P25" i="4"/>
  <c r="H13" i="4"/>
  <c r="H15" i="4" s="1"/>
  <c r="I11" i="4"/>
  <c r="M20" i="4"/>
  <c r="M22" i="4" s="1"/>
  <c r="N18" i="4"/>
  <c r="I4" i="4"/>
  <c r="H6" i="4"/>
  <c r="H8" i="4" s="1"/>
  <c r="Q25" i="4" l="1"/>
  <c r="P27" i="4"/>
  <c r="P29" i="4" s="1"/>
  <c r="N32" i="4"/>
  <c r="M34" i="4"/>
  <c r="M36" i="4" s="1"/>
  <c r="J11" i="4"/>
  <c r="I13" i="4"/>
  <c r="I15" i="4" s="1"/>
  <c r="O18" i="4"/>
  <c r="N20" i="4"/>
  <c r="N22" i="4" s="1"/>
  <c r="J4" i="4"/>
  <c r="I6" i="4"/>
  <c r="I8" i="4" s="1"/>
  <c r="J13" i="4" l="1"/>
  <c r="J15" i="4" s="1"/>
  <c r="K11" i="4"/>
  <c r="N34" i="4"/>
  <c r="N36" i="4" s="1"/>
  <c r="O32" i="4"/>
  <c r="Q27" i="4"/>
  <c r="Q29" i="4" s="1"/>
  <c r="R25" i="4"/>
  <c r="R27" i="4" s="1"/>
  <c r="R29" i="4" s="1"/>
  <c r="O20" i="4"/>
  <c r="O22" i="4" s="1"/>
  <c r="P18" i="4"/>
  <c r="K4" i="4"/>
  <c r="J6" i="4"/>
  <c r="J8" i="4" s="1"/>
  <c r="P32" i="4" l="1"/>
  <c r="O34" i="4"/>
  <c r="O36" i="4" s="1"/>
  <c r="L11" i="4"/>
  <c r="K13" i="4"/>
  <c r="K15" i="4" s="1"/>
  <c r="Q18" i="4"/>
  <c r="P20" i="4"/>
  <c r="P22" i="4" s="1"/>
  <c r="L4" i="4"/>
  <c r="K6" i="4"/>
  <c r="K8" i="4" s="1"/>
  <c r="Q20" i="4" l="1"/>
  <c r="Q22" i="4" s="1"/>
  <c r="R18" i="4"/>
  <c r="R20" i="4" s="1"/>
  <c r="R22" i="4" s="1"/>
  <c r="L13" i="4"/>
  <c r="L15" i="4" s="1"/>
  <c r="M11" i="4"/>
  <c r="P34" i="4"/>
  <c r="P36" i="4" s="1"/>
  <c r="Q32" i="4"/>
  <c r="M4" i="4"/>
  <c r="L6" i="4"/>
  <c r="L8" i="4" s="1"/>
  <c r="Q34" i="4" l="1"/>
  <c r="Q36" i="4" s="1"/>
  <c r="R32" i="4"/>
  <c r="R34" i="4" s="1"/>
  <c r="R36" i="4" s="1"/>
  <c r="N11" i="4"/>
  <c r="M13" i="4"/>
  <c r="M15" i="4" s="1"/>
  <c r="M6" i="4"/>
  <c r="M8" i="4" s="1"/>
  <c r="N4" i="4"/>
  <c r="N6" i="4" s="1"/>
  <c r="N8" i="4" s="1"/>
  <c r="O11" i="4" l="1"/>
  <c r="N13" i="4"/>
  <c r="N15" i="4" s="1"/>
  <c r="O13" i="4" l="1"/>
  <c r="O15" i="4" s="1"/>
  <c r="P11" i="4"/>
  <c r="P13" i="4" l="1"/>
  <c r="P15" i="4" s="1"/>
  <c r="Q11" i="4"/>
  <c r="Q13" i="4" l="1"/>
  <c r="Q15" i="4" s="1"/>
  <c r="R11" i="4"/>
  <c r="R13" i="4" s="1"/>
  <c r="R15" i="4" s="1"/>
</calcChain>
</file>

<file path=xl/sharedStrings.xml><?xml version="1.0" encoding="utf-8"?>
<sst xmlns="http://schemas.openxmlformats.org/spreadsheetml/2006/main" count="80" uniqueCount="51">
  <si>
    <t>価格</t>
    <rPh sb="0" eb="2">
      <t>カカク</t>
    </rPh>
    <phoneticPr fontId="1"/>
  </si>
  <si>
    <t>家賃</t>
    <rPh sb="0" eb="2">
      <t>ヤチン</t>
    </rPh>
    <phoneticPr fontId="1"/>
  </si>
  <si>
    <t>表面利回り</t>
    <rPh sb="0" eb="2">
      <t>ヒョウメン</t>
    </rPh>
    <rPh sb="2" eb="4">
      <t>リマワ</t>
    </rPh>
    <phoneticPr fontId="1"/>
  </si>
  <si>
    <t>年収</t>
    <rPh sb="0" eb="2">
      <t>ネンシュウ</t>
    </rPh>
    <phoneticPr fontId="1"/>
  </si>
  <si>
    <t>アパートA</t>
    <phoneticPr fontId="1"/>
  </si>
  <si>
    <t>http://www.rakumachi.jp/syuuekibukken/kanto/kanagawa/dim1002/644434/show.html</t>
  </si>
  <si>
    <t>URL</t>
    <phoneticPr fontId="1"/>
  </si>
  <si>
    <t>家賃減少率</t>
    <rPh sb="0" eb="2">
      <t>ヤチン</t>
    </rPh>
    <rPh sb="2" eb="5">
      <t>ゲンショウリツ</t>
    </rPh>
    <phoneticPr fontId="1"/>
  </si>
  <si>
    <t>空室率</t>
    <rPh sb="0" eb="3">
      <t>クウシツリツ</t>
    </rPh>
    <phoneticPr fontId="1"/>
  </si>
  <si>
    <t>残債</t>
    <rPh sb="0" eb="2">
      <t>ザンサイ</t>
    </rPh>
    <phoneticPr fontId="1"/>
  </si>
  <si>
    <t>金利</t>
    <rPh sb="0" eb="2">
      <t>キンリ</t>
    </rPh>
    <phoneticPr fontId="1"/>
  </si>
  <si>
    <t>返済期間</t>
    <rPh sb="0" eb="2">
      <t>ヘンサイ</t>
    </rPh>
    <rPh sb="2" eb="4">
      <t>キカン</t>
    </rPh>
    <phoneticPr fontId="1"/>
  </si>
  <si>
    <t>元本返済額</t>
    <rPh sb="0" eb="2">
      <t>ガンポン</t>
    </rPh>
    <rPh sb="2" eb="4">
      <t>ヘンサイ</t>
    </rPh>
    <rPh sb="4" eb="5">
      <t>ガク</t>
    </rPh>
    <phoneticPr fontId="1"/>
  </si>
  <si>
    <t>利子返済額</t>
    <rPh sb="0" eb="2">
      <t>リシ</t>
    </rPh>
    <rPh sb="2" eb="4">
      <t>ヘンサイ</t>
    </rPh>
    <rPh sb="4" eb="5">
      <t>ガク</t>
    </rPh>
    <phoneticPr fontId="1"/>
  </si>
  <si>
    <t>キャッシュフロー</t>
    <phoneticPr fontId="1"/>
  </si>
  <si>
    <t>修繕費</t>
    <rPh sb="0" eb="3">
      <t>シュウゼンヒ</t>
    </rPh>
    <phoneticPr fontId="1"/>
  </si>
  <si>
    <t>http://www.rakumachi.jp/syuuekibukken/kanto/kanagawa/dim1002/724551/show.html</t>
  </si>
  <si>
    <t>当初想定年収</t>
    <rPh sb="0" eb="2">
      <t>トウショ</t>
    </rPh>
    <rPh sb="2" eb="4">
      <t>ソウテイ</t>
    </rPh>
    <rPh sb="4" eb="6">
      <t>ネンシュウ</t>
    </rPh>
    <phoneticPr fontId="1"/>
  </si>
  <si>
    <t>http://www.rakumachi.jp/syuuekibukken/hokkaido/hokkaido/dim1002/575816/show.html</t>
  </si>
  <si>
    <t>アパートD</t>
    <phoneticPr fontId="1"/>
  </si>
  <si>
    <t>アパートD</t>
    <phoneticPr fontId="1"/>
  </si>
  <si>
    <t>http://www.rakumachi.jp/syuuekibukken/kanto/kanagawa/dim1002/729471/show.html</t>
  </si>
  <si>
    <t>合計</t>
    <rPh sb="0" eb="2">
      <t>ゴウケイ</t>
    </rPh>
    <phoneticPr fontId="1"/>
  </si>
  <si>
    <t>合計投資額</t>
    <rPh sb="0" eb="2">
      <t>ゴウケイ</t>
    </rPh>
    <rPh sb="2" eb="4">
      <t>トウシ</t>
    </rPh>
    <rPh sb="4" eb="5">
      <t>ガク</t>
    </rPh>
    <phoneticPr fontId="1"/>
  </si>
  <si>
    <t>アパートE</t>
    <phoneticPr fontId="1"/>
  </si>
  <si>
    <t>http://fudosan.cbiz.ne.jp/detailPage/sale/71008/76751/71008/?&amp;allsup=on</t>
  </si>
  <si>
    <t>http://fudosan.cbiz.ne.jp/detailPage/sale/50010/2651/50010/?&amp;allsup=on</t>
  </si>
  <si>
    <t>アパートA-</t>
    <phoneticPr fontId="1"/>
  </si>
  <si>
    <t>アパートA-</t>
    <phoneticPr fontId="1"/>
  </si>
  <si>
    <t>アパートA</t>
    <phoneticPr fontId="1"/>
  </si>
  <si>
    <t>アパートB</t>
    <phoneticPr fontId="1"/>
  </si>
  <si>
    <t>アパートB</t>
    <phoneticPr fontId="1"/>
  </si>
  <si>
    <t>アパートC</t>
    <phoneticPr fontId="1"/>
  </si>
  <si>
    <t>アパートC</t>
    <phoneticPr fontId="1"/>
  </si>
  <si>
    <t>1年目</t>
    <rPh sb="1" eb="3">
      <t>ネンメ</t>
    </rPh>
    <phoneticPr fontId="1"/>
  </si>
  <si>
    <t>2年目</t>
    <rPh sb="1" eb="3">
      <t>ネンメ</t>
    </rPh>
    <phoneticPr fontId="1"/>
  </si>
  <si>
    <t>3年目</t>
    <rPh sb="1" eb="3">
      <t>ネンメ</t>
    </rPh>
    <phoneticPr fontId="1"/>
  </si>
  <si>
    <t>4年目</t>
    <rPh sb="1" eb="3">
      <t>ネンメ</t>
    </rPh>
    <phoneticPr fontId="1"/>
  </si>
  <si>
    <t>5年目</t>
    <rPh sb="1" eb="3">
      <t>ネンメ</t>
    </rPh>
    <phoneticPr fontId="1"/>
  </si>
  <si>
    <t>6年目</t>
    <rPh sb="1" eb="3">
      <t>ネンメ</t>
    </rPh>
    <phoneticPr fontId="1"/>
  </si>
  <si>
    <t>7年目</t>
    <rPh sb="1" eb="3">
      <t>ネンメ</t>
    </rPh>
    <phoneticPr fontId="1"/>
  </si>
  <si>
    <t>8年目</t>
    <rPh sb="1" eb="3">
      <t>ネンメ</t>
    </rPh>
    <phoneticPr fontId="1"/>
  </si>
  <si>
    <t>9年目</t>
    <rPh sb="1" eb="3">
      <t>ネンメ</t>
    </rPh>
    <phoneticPr fontId="1"/>
  </si>
  <si>
    <t>10年目</t>
    <rPh sb="2" eb="4">
      <t>ネンメ</t>
    </rPh>
    <phoneticPr fontId="1"/>
  </si>
  <si>
    <t>11年目</t>
    <rPh sb="2" eb="4">
      <t>ネンメ</t>
    </rPh>
    <phoneticPr fontId="1"/>
  </si>
  <si>
    <t>12年目</t>
    <rPh sb="2" eb="4">
      <t>ネンメ</t>
    </rPh>
    <phoneticPr fontId="1"/>
  </si>
  <si>
    <t>13年目</t>
    <rPh sb="2" eb="4">
      <t>ネンメ</t>
    </rPh>
    <phoneticPr fontId="1"/>
  </si>
  <si>
    <t>14年目</t>
    <rPh sb="2" eb="4">
      <t>ネンメ</t>
    </rPh>
    <phoneticPr fontId="1"/>
  </si>
  <si>
    <t>15年目</t>
    <rPh sb="2" eb="4">
      <t>ネンメ</t>
    </rPh>
    <phoneticPr fontId="1"/>
  </si>
  <si>
    <t>経過年数</t>
    <rPh sb="0" eb="2">
      <t>ケイカ</t>
    </rPh>
    <rPh sb="2" eb="4">
      <t>ネンスウ</t>
    </rPh>
    <phoneticPr fontId="1"/>
  </si>
  <si>
    <t>価格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</si>
</sst>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0.0%"/>
  </numFmts>
  <fonts count="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</cellStyleXfs>
  <cellXfs count="5">
    <xf numFmtId="0" fontId="0" fillId="0" borderId="0" xfId="0"/>
    <xf numFmtId="9" fontId="0" fillId="0" borderId="0" xfId="1" applyFont="1" applyAlignment="1"/>
    <xf numFmtId="176" fontId="0" fillId="0" borderId="0" xfId="1" applyNumberFormat="1" applyFont="1" applyAlignment="1"/>
    <xf numFmtId="6" fontId="0" fillId="0" borderId="0" xfId="2" applyFont="1" applyAlignment="1"/>
    <xf numFmtId="6" fontId="0" fillId="0" borderId="0" xfId="0" applyNumberFormat="1"/>
  </cellXfs>
  <cellStyles count="3">
    <cellStyle name="パーセント" xfId="1" builtinId="5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3.5" x14ac:dyDescent="0.15"/>
  <cols>
    <col min="1" max="1" width="11.75" customWidth="1"/>
    <col min="2" max="2" width="12.875" customWidth="1"/>
    <col min="3" max="3" width="15.75" customWidth="1"/>
    <col min="4" max="4" width="10.875" customWidth="1"/>
    <col min="5" max="5" width="12" customWidth="1"/>
    <col min="6" max="13" width="11.5" bestFit="1" customWidth="1"/>
    <col min="14" max="14" width="10.75" customWidth="1"/>
    <col min="15" max="15" width="12.375" customWidth="1"/>
    <col min="16" max="17" width="10.375" bestFit="1" customWidth="1"/>
    <col min="18" max="18" width="11.5" bestFit="1" customWidth="1"/>
  </cols>
  <sheetData>
    <row r="1" spans="1:18" x14ac:dyDescent="0.15">
      <c r="B1" t="s">
        <v>50</v>
      </c>
      <c r="D1" t="s">
        <v>34</v>
      </c>
      <c r="E1" t="s">
        <v>35</v>
      </c>
      <c r="F1" t="s">
        <v>36</v>
      </c>
      <c r="G1" t="s">
        <v>37</v>
      </c>
      <c r="H1" t="s">
        <v>38</v>
      </c>
      <c r="I1" t="s">
        <v>39</v>
      </c>
      <c r="J1" t="s">
        <v>40</v>
      </c>
      <c r="K1" t="s">
        <v>41</v>
      </c>
      <c r="L1" t="s">
        <v>42</v>
      </c>
      <c r="M1" t="s">
        <v>43</v>
      </c>
      <c r="N1" t="s">
        <v>44</v>
      </c>
      <c r="O1" t="s">
        <v>45</v>
      </c>
      <c r="P1" t="s">
        <v>46</v>
      </c>
      <c r="Q1" t="s">
        <v>47</v>
      </c>
      <c r="R1" t="s">
        <v>48</v>
      </c>
    </row>
    <row r="2" spans="1:18" x14ac:dyDescent="0.15">
      <c r="C2" t="s">
        <v>49</v>
      </c>
      <c r="D2">
        <v>0</v>
      </c>
      <c r="E2">
        <v>1</v>
      </c>
      <c r="F2">
        <v>2</v>
      </c>
      <c r="G2">
        <v>3</v>
      </c>
      <c r="H2">
        <v>4</v>
      </c>
      <c r="I2">
        <v>5</v>
      </c>
      <c r="J2">
        <v>6</v>
      </c>
      <c r="K2">
        <v>7</v>
      </c>
      <c r="L2">
        <v>8</v>
      </c>
      <c r="M2">
        <v>9</v>
      </c>
      <c r="N2">
        <v>10</v>
      </c>
      <c r="O2">
        <v>11</v>
      </c>
      <c r="P2">
        <v>12</v>
      </c>
      <c r="Q2">
        <v>13</v>
      </c>
      <c r="R2">
        <v>14</v>
      </c>
    </row>
    <row r="3" spans="1:18" x14ac:dyDescent="0.15">
      <c r="A3" t="s">
        <v>27</v>
      </c>
      <c r="B3" s="3">
        <v>10000000</v>
      </c>
      <c r="C3" t="s">
        <v>1</v>
      </c>
      <c r="D3" s="3">
        <f>$B4*(1-$B$42)</f>
        <v>1494000</v>
      </c>
      <c r="E3" s="3">
        <f t="shared" ref="E3:R3" si="0">$B4*(1-$B$41)^E$2*(1-$B$42)</f>
        <v>1449180</v>
      </c>
      <c r="F3" s="3">
        <f t="shared" si="0"/>
        <v>1405704.6</v>
      </c>
      <c r="G3" s="3">
        <f t="shared" si="0"/>
        <v>1363533.4620000001</v>
      </c>
      <c r="H3" s="3">
        <f t="shared" si="0"/>
        <v>1322627.45814</v>
      </c>
      <c r="I3" s="3">
        <f t="shared" si="0"/>
        <v>1282948.6343957998</v>
      </c>
      <c r="J3" s="3">
        <f t="shared" si="0"/>
        <v>1244460.175363926</v>
      </c>
      <c r="K3" s="3">
        <f t="shared" si="0"/>
        <v>1207126.3701030081</v>
      </c>
      <c r="L3" s="3">
        <f t="shared" si="0"/>
        <v>1170912.5789999177</v>
      </c>
      <c r="M3" s="3">
        <f t="shared" si="0"/>
        <v>1135785.2016299204</v>
      </c>
      <c r="N3" s="3">
        <f t="shared" si="0"/>
        <v>1101711.6455810226</v>
      </c>
      <c r="O3" s="3">
        <f t="shared" si="0"/>
        <v>1068660.2962135922</v>
      </c>
      <c r="P3" s="3">
        <f t="shared" si="0"/>
        <v>1036600.4873271841</v>
      </c>
      <c r="Q3" s="3">
        <f t="shared" si="0"/>
        <v>1005502.4727073687</v>
      </c>
      <c r="R3" s="3">
        <f t="shared" si="0"/>
        <v>975337.39852614759</v>
      </c>
    </row>
    <row r="4" spans="1:18" x14ac:dyDescent="0.15">
      <c r="A4" t="s">
        <v>17</v>
      </c>
      <c r="B4" s="3">
        <v>1660000</v>
      </c>
      <c r="C4" t="s">
        <v>9</v>
      </c>
      <c r="D4" s="4">
        <f>B3</f>
        <v>10000000</v>
      </c>
      <c r="E4" s="4">
        <f>D4-D5</f>
        <v>9000000</v>
      </c>
      <c r="F4" s="4">
        <f t="shared" ref="F4:M4" si="1">E4-E5</f>
        <v>8000000</v>
      </c>
      <c r="G4" s="4">
        <f t="shared" si="1"/>
        <v>7000000</v>
      </c>
      <c r="H4" s="4">
        <f t="shared" si="1"/>
        <v>6000000</v>
      </c>
      <c r="I4" s="4">
        <f t="shared" si="1"/>
        <v>5000000</v>
      </c>
      <c r="J4" s="4">
        <f t="shared" si="1"/>
        <v>4000000</v>
      </c>
      <c r="K4" s="4">
        <f t="shared" si="1"/>
        <v>3000000</v>
      </c>
      <c r="L4" s="4">
        <f t="shared" si="1"/>
        <v>2000000</v>
      </c>
      <c r="M4" s="4">
        <f t="shared" si="1"/>
        <v>1000000</v>
      </c>
      <c r="N4" s="4">
        <f t="shared" ref="N4" si="2">M4-M5</f>
        <v>0</v>
      </c>
      <c r="O4" s="4">
        <v>0</v>
      </c>
      <c r="P4" s="4">
        <v>0</v>
      </c>
      <c r="Q4" s="4">
        <v>0</v>
      </c>
      <c r="R4" s="4">
        <v>0</v>
      </c>
    </row>
    <row r="5" spans="1:18" x14ac:dyDescent="0.15">
      <c r="C5" t="s">
        <v>12</v>
      </c>
      <c r="D5" s="4">
        <f t="shared" ref="D5:M5" si="3">$B$3/$B$44</f>
        <v>1000000</v>
      </c>
      <c r="E5" s="4">
        <f t="shared" si="3"/>
        <v>1000000</v>
      </c>
      <c r="F5" s="4">
        <f t="shared" si="3"/>
        <v>1000000</v>
      </c>
      <c r="G5" s="4">
        <f t="shared" si="3"/>
        <v>1000000</v>
      </c>
      <c r="H5" s="4">
        <f t="shared" si="3"/>
        <v>1000000</v>
      </c>
      <c r="I5" s="4">
        <f t="shared" si="3"/>
        <v>1000000</v>
      </c>
      <c r="J5" s="4">
        <f t="shared" si="3"/>
        <v>1000000</v>
      </c>
      <c r="K5" s="4">
        <f t="shared" si="3"/>
        <v>1000000</v>
      </c>
      <c r="L5" s="4">
        <f t="shared" si="3"/>
        <v>1000000</v>
      </c>
      <c r="M5" s="4">
        <f t="shared" si="3"/>
        <v>1000000</v>
      </c>
      <c r="N5" s="4">
        <v>0</v>
      </c>
      <c r="O5" s="4">
        <v>0</v>
      </c>
      <c r="P5" s="4">
        <v>0</v>
      </c>
      <c r="Q5" s="4">
        <v>0</v>
      </c>
      <c r="R5" s="4">
        <v>0</v>
      </c>
    </row>
    <row r="6" spans="1:18" x14ac:dyDescent="0.15">
      <c r="C6" t="s">
        <v>13</v>
      </c>
      <c r="D6" s="4">
        <f>D4*$B$43</f>
        <v>300000</v>
      </c>
      <c r="E6" s="4">
        <f>E4*$B$43</f>
        <v>270000</v>
      </c>
      <c r="F6" s="4">
        <f t="shared" ref="F6:M6" si="4">F4*$B$43</f>
        <v>240000</v>
      </c>
      <c r="G6" s="4">
        <f t="shared" si="4"/>
        <v>210000</v>
      </c>
      <c r="H6" s="4">
        <f t="shared" si="4"/>
        <v>180000</v>
      </c>
      <c r="I6" s="4">
        <f t="shared" si="4"/>
        <v>150000</v>
      </c>
      <c r="J6" s="4">
        <f t="shared" si="4"/>
        <v>120000</v>
      </c>
      <c r="K6" s="4">
        <f t="shared" si="4"/>
        <v>90000</v>
      </c>
      <c r="L6" s="4">
        <f t="shared" si="4"/>
        <v>60000</v>
      </c>
      <c r="M6" s="4">
        <f t="shared" si="4"/>
        <v>30000</v>
      </c>
      <c r="N6" s="4">
        <f>N4*$B$43</f>
        <v>0</v>
      </c>
      <c r="O6" s="4">
        <f>O4*$B$43</f>
        <v>0</v>
      </c>
      <c r="P6" s="4">
        <f t="shared" ref="P6:R6" si="5">P4*$B$43</f>
        <v>0</v>
      </c>
      <c r="Q6" s="4">
        <f t="shared" si="5"/>
        <v>0</v>
      </c>
      <c r="R6" s="4">
        <f t="shared" si="5"/>
        <v>0</v>
      </c>
    </row>
    <row r="7" spans="1:18" x14ac:dyDescent="0.15">
      <c r="C7" t="s">
        <v>15</v>
      </c>
      <c r="D7" s="4">
        <f t="shared" ref="D7:R7" si="6">$B$45</f>
        <v>200000</v>
      </c>
      <c r="E7" s="4">
        <f t="shared" si="6"/>
        <v>200000</v>
      </c>
      <c r="F7" s="4">
        <f t="shared" si="6"/>
        <v>200000</v>
      </c>
      <c r="G7" s="4">
        <f t="shared" si="6"/>
        <v>200000</v>
      </c>
      <c r="H7" s="4">
        <f t="shared" si="6"/>
        <v>200000</v>
      </c>
      <c r="I7" s="4">
        <f t="shared" si="6"/>
        <v>200000</v>
      </c>
      <c r="J7" s="4">
        <f t="shared" si="6"/>
        <v>200000</v>
      </c>
      <c r="K7" s="4">
        <f t="shared" si="6"/>
        <v>200000</v>
      </c>
      <c r="L7" s="4">
        <f t="shared" si="6"/>
        <v>200000</v>
      </c>
      <c r="M7" s="4">
        <f t="shared" si="6"/>
        <v>200000</v>
      </c>
      <c r="N7" s="4">
        <f t="shared" si="6"/>
        <v>200000</v>
      </c>
      <c r="O7" s="4">
        <f t="shared" si="6"/>
        <v>200000</v>
      </c>
      <c r="P7" s="4">
        <f t="shared" si="6"/>
        <v>200000</v>
      </c>
      <c r="Q7" s="4">
        <f t="shared" si="6"/>
        <v>200000</v>
      </c>
      <c r="R7" s="4">
        <f t="shared" si="6"/>
        <v>200000</v>
      </c>
    </row>
    <row r="8" spans="1:18" x14ac:dyDescent="0.15">
      <c r="C8" t="s">
        <v>14</v>
      </c>
      <c r="D8" s="4">
        <f>D3-(D5+D6+D7)</f>
        <v>-6000</v>
      </c>
      <c r="E8" s="4">
        <f t="shared" ref="E8:O8" si="7">E3-(E5+E6+E7)</f>
        <v>-20820</v>
      </c>
      <c r="F8" s="4">
        <f t="shared" si="7"/>
        <v>-34295.399999999907</v>
      </c>
      <c r="G8" s="4">
        <f t="shared" si="7"/>
        <v>-46466.537999999942</v>
      </c>
      <c r="H8" s="4">
        <f t="shared" si="7"/>
        <v>-57372.541859999998</v>
      </c>
      <c r="I8" s="4">
        <f t="shared" si="7"/>
        <v>-67051.365604200168</v>
      </c>
      <c r="J8" s="4">
        <f t="shared" si="7"/>
        <v>-75539.824636074016</v>
      </c>
      <c r="K8" s="4">
        <f t="shared" si="7"/>
        <v>-82873.629896991886</v>
      </c>
      <c r="L8" s="4">
        <f t="shared" si="7"/>
        <v>-89087.421000082279</v>
      </c>
      <c r="M8" s="4">
        <f t="shared" si="7"/>
        <v>-94214.798370079603</v>
      </c>
      <c r="N8" s="4">
        <f t="shared" si="7"/>
        <v>901711.6455810226</v>
      </c>
      <c r="O8" s="4">
        <f t="shared" si="7"/>
        <v>868660.29621359217</v>
      </c>
      <c r="P8" s="4">
        <f t="shared" ref="P8" si="8">P3-(P5+P6+P7)</f>
        <v>836600.48732718406</v>
      </c>
      <c r="Q8" s="4">
        <f t="shared" ref="Q8" si="9">Q3-(Q5+Q6+Q7)</f>
        <v>805502.47270736867</v>
      </c>
      <c r="R8" s="4">
        <f t="shared" ref="R8" si="10">R3-(R5+R6+R7)</f>
        <v>775337.39852614759</v>
      </c>
    </row>
    <row r="10" spans="1:18" x14ac:dyDescent="0.15">
      <c r="A10" t="s">
        <v>4</v>
      </c>
      <c r="B10" s="3">
        <v>9500000</v>
      </c>
      <c r="C10" t="s">
        <v>1</v>
      </c>
      <c r="D10" s="3">
        <f>$B$11*(1-$B$42)</f>
        <v>1944000</v>
      </c>
      <c r="E10" s="3">
        <f t="shared" ref="E10:R10" si="11">$B$11*(1-$B$41)^E$2*(1-$B$42)</f>
        <v>1885680</v>
      </c>
      <c r="F10" s="3">
        <f t="shared" si="11"/>
        <v>1829109.6</v>
      </c>
      <c r="G10" s="3">
        <f t="shared" si="11"/>
        <v>1774236.3119999999</v>
      </c>
      <c r="H10" s="3">
        <f t="shared" si="11"/>
        <v>1721009.2226400001</v>
      </c>
      <c r="I10" s="3">
        <f t="shared" si="11"/>
        <v>1669378.9459607999</v>
      </c>
      <c r="J10" s="3">
        <f t="shared" si="11"/>
        <v>1619297.5775819758</v>
      </c>
      <c r="K10" s="3">
        <f t="shared" si="11"/>
        <v>1570718.6502545166</v>
      </c>
      <c r="L10" s="3">
        <f t="shared" si="11"/>
        <v>1523597.090746881</v>
      </c>
      <c r="M10" s="3">
        <f t="shared" si="11"/>
        <v>1477889.1780244745</v>
      </c>
      <c r="N10" s="3">
        <f t="shared" si="11"/>
        <v>1433552.5026837406</v>
      </c>
      <c r="O10" s="3">
        <f t="shared" si="11"/>
        <v>1390545.9276032283</v>
      </c>
      <c r="P10" s="3">
        <f t="shared" si="11"/>
        <v>1348829.5497751313</v>
      </c>
      <c r="Q10" s="3">
        <f t="shared" si="11"/>
        <v>1308364.6632818773</v>
      </c>
      <c r="R10" s="3">
        <f t="shared" si="11"/>
        <v>1269113.7233834211</v>
      </c>
    </row>
    <row r="11" spans="1:18" x14ac:dyDescent="0.15">
      <c r="A11" t="s">
        <v>17</v>
      </c>
      <c r="B11" s="3">
        <v>2160000</v>
      </c>
      <c r="C11" t="s">
        <v>9</v>
      </c>
      <c r="D11" s="4">
        <f>B10</f>
        <v>9500000</v>
      </c>
      <c r="E11" s="4">
        <f>D11-D12</f>
        <v>8550000</v>
      </c>
      <c r="F11" s="4">
        <f t="shared" ref="F11:N11" si="12">E11-E12</f>
        <v>7600000</v>
      </c>
      <c r="G11" s="4">
        <f t="shared" si="12"/>
        <v>6650000</v>
      </c>
      <c r="H11" s="4">
        <f t="shared" si="12"/>
        <v>5700000</v>
      </c>
      <c r="I11" s="4">
        <f t="shared" si="12"/>
        <v>4750000</v>
      </c>
      <c r="J11" s="4">
        <f t="shared" si="12"/>
        <v>3800000</v>
      </c>
      <c r="K11" s="4">
        <f t="shared" si="12"/>
        <v>2850000</v>
      </c>
      <c r="L11" s="4">
        <f t="shared" si="12"/>
        <v>1900000</v>
      </c>
      <c r="M11" s="4">
        <f t="shared" si="12"/>
        <v>950000</v>
      </c>
      <c r="N11" s="4">
        <f t="shared" si="12"/>
        <v>0</v>
      </c>
      <c r="O11" s="4">
        <f t="shared" ref="O11:R11" si="13">N11-N12</f>
        <v>0</v>
      </c>
      <c r="P11" s="4">
        <f t="shared" si="13"/>
        <v>0</v>
      </c>
      <c r="Q11" s="4">
        <f t="shared" si="13"/>
        <v>0</v>
      </c>
      <c r="R11" s="4">
        <f t="shared" si="13"/>
        <v>0</v>
      </c>
    </row>
    <row r="12" spans="1:18" x14ac:dyDescent="0.15">
      <c r="C12" t="s">
        <v>12</v>
      </c>
      <c r="D12" s="4">
        <f t="shared" ref="D12:M12" si="14">$B$10/$B$44</f>
        <v>950000</v>
      </c>
      <c r="E12" s="4">
        <f t="shared" si="14"/>
        <v>950000</v>
      </c>
      <c r="F12" s="4">
        <f t="shared" si="14"/>
        <v>950000</v>
      </c>
      <c r="G12" s="4">
        <f t="shared" si="14"/>
        <v>950000</v>
      </c>
      <c r="H12" s="4">
        <f t="shared" si="14"/>
        <v>950000</v>
      </c>
      <c r="I12" s="4">
        <f t="shared" si="14"/>
        <v>950000</v>
      </c>
      <c r="J12" s="4">
        <f t="shared" si="14"/>
        <v>950000</v>
      </c>
      <c r="K12" s="4">
        <f t="shared" si="14"/>
        <v>950000</v>
      </c>
      <c r="L12" s="4">
        <f t="shared" si="14"/>
        <v>950000</v>
      </c>
      <c r="M12" s="4">
        <f t="shared" si="14"/>
        <v>950000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</row>
    <row r="13" spans="1:18" x14ac:dyDescent="0.15">
      <c r="C13" t="s">
        <v>13</v>
      </c>
      <c r="D13" s="4">
        <f>D11*$B$43</f>
        <v>285000</v>
      </c>
      <c r="E13" s="4">
        <f>E11*$B$43</f>
        <v>256500</v>
      </c>
      <c r="F13" s="4">
        <f t="shared" ref="F13:N13" si="15">F11*$B$43</f>
        <v>228000</v>
      </c>
      <c r="G13" s="4">
        <f t="shared" si="15"/>
        <v>199500</v>
      </c>
      <c r="H13" s="4">
        <f t="shared" si="15"/>
        <v>171000</v>
      </c>
      <c r="I13" s="4">
        <f t="shared" si="15"/>
        <v>142500</v>
      </c>
      <c r="J13" s="4">
        <f t="shared" si="15"/>
        <v>114000</v>
      </c>
      <c r="K13" s="4">
        <f t="shared" si="15"/>
        <v>85500</v>
      </c>
      <c r="L13" s="4">
        <f t="shared" si="15"/>
        <v>57000</v>
      </c>
      <c r="M13" s="4">
        <f t="shared" si="15"/>
        <v>28500</v>
      </c>
      <c r="N13" s="4">
        <f t="shared" si="15"/>
        <v>0</v>
      </c>
      <c r="O13" s="4">
        <f t="shared" ref="O13:R13" si="16">O11*$B$43</f>
        <v>0</v>
      </c>
      <c r="P13" s="4">
        <f t="shared" si="16"/>
        <v>0</v>
      </c>
      <c r="Q13" s="4">
        <f t="shared" si="16"/>
        <v>0</v>
      </c>
      <c r="R13" s="4">
        <f t="shared" si="16"/>
        <v>0</v>
      </c>
    </row>
    <row r="14" spans="1:18" x14ac:dyDescent="0.15">
      <c r="C14" t="s">
        <v>15</v>
      </c>
      <c r="D14" s="4">
        <f t="shared" ref="D14:R14" si="17">$B$45</f>
        <v>200000</v>
      </c>
      <c r="E14" s="4">
        <f t="shared" si="17"/>
        <v>200000</v>
      </c>
      <c r="F14" s="4">
        <f t="shared" si="17"/>
        <v>200000</v>
      </c>
      <c r="G14" s="4">
        <f t="shared" si="17"/>
        <v>200000</v>
      </c>
      <c r="H14" s="4">
        <f t="shared" si="17"/>
        <v>200000</v>
      </c>
      <c r="I14" s="4">
        <f t="shared" si="17"/>
        <v>200000</v>
      </c>
      <c r="J14" s="4">
        <f t="shared" si="17"/>
        <v>200000</v>
      </c>
      <c r="K14" s="4">
        <f t="shared" si="17"/>
        <v>200000</v>
      </c>
      <c r="L14" s="4">
        <f t="shared" si="17"/>
        <v>200000</v>
      </c>
      <c r="M14" s="4">
        <f t="shared" si="17"/>
        <v>200000</v>
      </c>
      <c r="N14" s="4">
        <f t="shared" si="17"/>
        <v>200000</v>
      </c>
      <c r="O14" s="4">
        <f t="shared" si="17"/>
        <v>200000</v>
      </c>
      <c r="P14" s="4">
        <f t="shared" si="17"/>
        <v>200000</v>
      </c>
      <c r="Q14" s="4">
        <f t="shared" si="17"/>
        <v>200000</v>
      </c>
      <c r="R14" s="4">
        <f t="shared" si="17"/>
        <v>200000</v>
      </c>
    </row>
    <row r="15" spans="1:18" x14ac:dyDescent="0.15">
      <c r="C15" t="s">
        <v>14</v>
      </c>
      <c r="D15" s="4">
        <f>D10-(D12+D13+D14)</f>
        <v>509000</v>
      </c>
      <c r="E15" s="4">
        <f>E10-(E12+E13+E14)</f>
        <v>479180</v>
      </c>
      <c r="F15" s="4">
        <f t="shared" ref="F15:O15" si="18">F10-(F12+F13+F14)</f>
        <v>451109.60000000009</v>
      </c>
      <c r="G15" s="4">
        <f t="shared" si="18"/>
        <v>424736.31199999992</v>
      </c>
      <c r="H15" s="4">
        <f t="shared" si="18"/>
        <v>400009.22264000005</v>
      </c>
      <c r="I15" s="4">
        <f t="shared" si="18"/>
        <v>376878.94596079993</v>
      </c>
      <c r="J15" s="4">
        <f t="shared" si="18"/>
        <v>355297.57758197584</v>
      </c>
      <c r="K15" s="4">
        <f t="shared" si="18"/>
        <v>335218.65025451663</v>
      </c>
      <c r="L15" s="4">
        <f t="shared" si="18"/>
        <v>316597.09074688097</v>
      </c>
      <c r="M15" s="4">
        <f t="shared" si="18"/>
        <v>299389.17802447453</v>
      </c>
      <c r="N15" s="4">
        <f t="shared" si="18"/>
        <v>1233552.5026837406</v>
      </c>
      <c r="O15" s="4">
        <f t="shared" si="18"/>
        <v>1190545.9276032283</v>
      </c>
      <c r="P15" s="4">
        <f t="shared" ref="P15" si="19">P10-(P12+P13+P14)</f>
        <v>1148829.5497751313</v>
      </c>
      <c r="Q15" s="4">
        <f t="shared" ref="Q15" si="20">Q10-(Q12+Q13+Q14)</f>
        <v>1108364.6632818773</v>
      </c>
      <c r="R15" s="4">
        <f t="shared" ref="R15" si="21">R10-(R12+R13+R14)</f>
        <v>1069113.7233834211</v>
      </c>
    </row>
    <row r="17" spans="1:18" x14ac:dyDescent="0.15">
      <c r="A17" t="s">
        <v>31</v>
      </c>
      <c r="B17" s="3">
        <v>12000000</v>
      </c>
      <c r="C17" t="s">
        <v>1</v>
      </c>
      <c r="D17" s="3"/>
      <c r="E17" s="3"/>
      <c r="F17" s="3">
        <f>$B$18*(1-$B$42)</f>
        <v>2070000</v>
      </c>
      <c r="G17" s="3">
        <f t="shared" ref="G17:R17" si="22">$B$18*(1-$B$41)^E$2*(1-$B$42)</f>
        <v>2007900</v>
      </c>
      <c r="H17" s="3">
        <f t="shared" si="22"/>
        <v>1947663</v>
      </c>
      <c r="I17" s="3">
        <f t="shared" si="22"/>
        <v>1889233.1099999999</v>
      </c>
      <c r="J17" s="3">
        <f t="shared" si="22"/>
        <v>1832556.1166999999</v>
      </c>
      <c r="K17" s="3">
        <f t="shared" si="22"/>
        <v>1777579.4331989998</v>
      </c>
      <c r="L17" s="3">
        <f t="shared" si="22"/>
        <v>1724252.05020303</v>
      </c>
      <c r="M17" s="3">
        <f t="shared" si="22"/>
        <v>1672524.4886969391</v>
      </c>
      <c r="N17" s="3">
        <f t="shared" si="22"/>
        <v>1622348.7540360307</v>
      </c>
      <c r="O17" s="3">
        <f t="shared" si="22"/>
        <v>1573678.2914149498</v>
      </c>
      <c r="P17" s="3">
        <f t="shared" si="22"/>
        <v>1526467.9426725013</v>
      </c>
      <c r="Q17" s="3">
        <f t="shared" si="22"/>
        <v>1480673.9043923263</v>
      </c>
      <c r="R17" s="3">
        <f t="shared" si="22"/>
        <v>1436253.6872605563</v>
      </c>
    </row>
    <row r="18" spans="1:18" x14ac:dyDescent="0.15">
      <c r="A18" t="s">
        <v>17</v>
      </c>
      <c r="B18" s="3">
        <f>2300000</f>
        <v>2300000</v>
      </c>
      <c r="C18" t="s">
        <v>9</v>
      </c>
      <c r="D18" s="4"/>
      <c r="E18" s="4"/>
      <c r="F18" s="4">
        <f>B17</f>
        <v>12000000</v>
      </c>
      <c r="G18" s="4">
        <f>F18-F19</f>
        <v>10800000</v>
      </c>
      <c r="H18" s="4">
        <f t="shared" ref="H18:Q18" si="23">G18-G19</f>
        <v>9600000</v>
      </c>
      <c r="I18" s="4">
        <f t="shared" si="23"/>
        <v>8400000</v>
      </c>
      <c r="J18" s="4">
        <f t="shared" si="23"/>
        <v>7200000</v>
      </c>
      <c r="K18" s="4">
        <f t="shared" si="23"/>
        <v>6000000</v>
      </c>
      <c r="L18" s="4">
        <f t="shared" si="23"/>
        <v>4800000</v>
      </c>
      <c r="M18" s="4">
        <f t="shared" si="23"/>
        <v>3600000</v>
      </c>
      <c r="N18" s="4">
        <f t="shared" si="23"/>
        <v>2400000</v>
      </c>
      <c r="O18" s="4">
        <f t="shared" si="23"/>
        <v>1200000</v>
      </c>
      <c r="P18" s="4">
        <f t="shared" si="23"/>
        <v>0</v>
      </c>
      <c r="Q18" s="4">
        <f t="shared" si="23"/>
        <v>0</v>
      </c>
      <c r="R18" s="4">
        <f t="shared" ref="R18" si="24">Q18-Q19</f>
        <v>0</v>
      </c>
    </row>
    <row r="19" spans="1:18" x14ac:dyDescent="0.15">
      <c r="C19" t="s">
        <v>12</v>
      </c>
      <c r="D19" s="4"/>
      <c r="E19" s="4"/>
      <c r="F19" s="4">
        <f t="shared" ref="F19:O19" si="25">$B$17/$B$44</f>
        <v>1200000</v>
      </c>
      <c r="G19" s="4">
        <f t="shared" si="25"/>
        <v>1200000</v>
      </c>
      <c r="H19" s="4">
        <f t="shared" si="25"/>
        <v>1200000</v>
      </c>
      <c r="I19" s="4">
        <f t="shared" si="25"/>
        <v>1200000</v>
      </c>
      <c r="J19" s="4">
        <f t="shared" si="25"/>
        <v>1200000</v>
      </c>
      <c r="K19" s="4">
        <f t="shared" si="25"/>
        <v>1200000</v>
      </c>
      <c r="L19" s="4">
        <f t="shared" si="25"/>
        <v>1200000</v>
      </c>
      <c r="M19" s="4">
        <f t="shared" si="25"/>
        <v>1200000</v>
      </c>
      <c r="N19" s="4">
        <f t="shared" si="25"/>
        <v>1200000</v>
      </c>
      <c r="O19" s="4">
        <f t="shared" si="25"/>
        <v>1200000</v>
      </c>
      <c r="P19" s="4">
        <v>0</v>
      </c>
      <c r="Q19" s="4">
        <v>0</v>
      </c>
      <c r="R19" s="4">
        <v>0</v>
      </c>
    </row>
    <row r="20" spans="1:18" x14ac:dyDescent="0.15">
      <c r="C20" t="s">
        <v>13</v>
      </c>
      <c r="D20" s="4"/>
      <c r="E20" s="4"/>
      <c r="F20" s="4">
        <f>F18*$B$43</f>
        <v>360000</v>
      </c>
      <c r="G20" s="4">
        <f>G18*$B$43</f>
        <v>324000</v>
      </c>
      <c r="H20" s="4">
        <f t="shared" ref="H20:Q20" si="26">H18*$B$43</f>
        <v>288000</v>
      </c>
      <c r="I20" s="4">
        <f t="shared" si="26"/>
        <v>252000</v>
      </c>
      <c r="J20" s="4">
        <f t="shared" si="26"/>
        <v>216000</v>
      </c>
      <c r="K20" s="4">
        <f t="shared" si="26"/>
        <v>180000</v>
      </c>
      <c r="L20" s="4">
        <f t="shared" si="26"/>
        <v>144000</v>
      </c>
      <c r="M20" s="4">
        <f t="shared" si="26"/>
        <v>108000</v>
      </c>
      <c r="N20" s="4">
        <f t="shared" si="26"/>
        <v>72000</v>
      </c>
      <c r="O20" s="4">
        <f t="shared" si="26"/>
        <v>36000</v>
      </c>
      <c r="P20" s="4">
        <f t="shared" si="26"/>
        <v>0</v>
      </c>
      <c r="Q20" s="4">
        <f t="shared" si="26"/>
        <v>0</v>
      </c>
      <c r="R20" s="4">
        <f t="shared" ref="R20" si="27">R18*$B$43</f>
        <v>0</v>
      </c>
    </row>
    <row r="21" spans="1:18" x14ac:dyDescent="0.15">
      <c r="C21" t="s">
        <v>15</v>
      </c>
      <c r="D21" s="4"/>
      <c r="E21" s="4"/>
      <c r="F21" s="4">
        <f t="shared" ref="F21:R21" si="28">$B$45</f>
        <v>200000</v>
      </c>
      <c r="G21" s="4">
        <f t="shared" si="28"/>
        <v>200000</v>
      </c>
      <c r="H21" s="4">
        <f t="shared" si="28"/>
        <v>200000</v>
      </c>
      <c r="I21" s="4">
        <f t="shared" si="28"/>
        <v>200000</v>
      </c>
      <c r="J21" s="4">
        <f t="shared" si="28"/>
        <v>200000</v>
      </c>
      <c r="K21" s="4">
        <f t="shared" si="28"/>
        <v>200000</v>
      </c>
      <c r="L21" s="4">
        <f t="shared" si="28"/>
        <v>200000</v>
      </c>
      <c r="M21" s="4">
        <f t="shared" si="28"/>
        <v>200000</v>
      </c>
      <c r="N21" s="4">
        <f t="shared" si="28"/>
        <v>200000</v>
      </c>
      <c r="O21" s="4">
        <f t="shared" si="28"/>
        <v>200000</v>
      </c>
      <c r="P21" s="4">
        <f t="shared" si="28"/>
        <v>200000</v>
      </c>
      <c r="Q21" s="4">
        <f t="shared" si="28"/>
        <v>200000</v>
      </c>
      <c r="R21" s="4">
        <f t="shared" si="28"/>
        <v>200000</v>
      </c>
    </row>
    <row r="22" spans="1:18" x14ac:dyDescent="0.15">
      <c r="C22" t="s">
        <v>14</v>
      </c>
      <c r="D22" s="4"/>
      <c r="E22" s="4"/>
      <c r="F22" s="4">
        <f>F17-(F19+F20+F21)</f>
        <v>310000</v>
      </c>
      <c r="G22" s="4">
        <f>G17-(G19+G20+G21)</f>
        <v>283900</v>
      </c>
      <c r="H22" s="4">
        <f t="shared" ref="H22:R22" si="29">H17-(H19+H20+H21)</f>
        <v>259663</v>
      </c>
      <c r="I22" s="4">
        <f t="shared" si="29"/>
        <v>237233.10999999987</v>
      </c>
      <c r="J22" s="4">
        <f t="shared" si="29"/>
        <v>216556.1166999999</v>
      </c>
      <c r="K22" s="4">
        <f t="shared" si="29"/>
        <v>197579.43319899985</v>
      </c>
      <c r="L22" s="4">
        <f t="shared" si="29"/>
        <v>180252.05020303</v>
      </c>
      <c r="M22" s="4">
        <f t="shared" si="29"/>
        <v>164524.48869693908</v>
      </c>
      <c r="N22" s="4">
        <f t="shared" si="29"/>
        <v>150348.75403603073</v>
      </c>
      <c r="O22" s="4">
        <f t="shared" si="29"/>
        <v>137678.29141494981</v>
      </c>
      <c r="P22" s="4">
        <f t="shared" si="29"/>
        <v>1326467.9426725013</v>
      </c>
      <c r="Q22" s="4">
        <f t="shared" si="29"/>
        <v>1280673.9043923263</v>
      </c>
      <c r="R22" s="4">
        <f t="shared" si="29"/>
        <v>1236253.6872605563</v>
      </c>
    </row>
    <row r="24" spans="1:18" x14ac:dyDescent="0.15">
      <c r="A24" t="s">
        <v>32</v>
      </c>
      <c r="B24" s="3">
        <v>18000000</v>
      </c>
      <c r="C24" t="s">
        <v>1</v>
      </c>
      <c r="H24" s="3">
        <f>$B$25*(1-$B$42)</f>
        <v>2689200</v>
      </c>
      <c r="I24" s="3">
        <f t="shared" ref="I24:R24" si="30">$B$25*(1-$B$41)^E$2*(1-$B$42)</f>
        <v>2608524</v>
      </c>
      <c r="J24" s="3">
        <f t="shared" si="30"/>
        <v>2530268.2799999998</v>
      </c>
      <c r="K24" s="3">
        <f t="shared" si="30"/>
        <v>2454360.2315999996</v>
      </c>
      <c r="L24" s="3">
        <f t="shared" si="30"/>
        <v>2380729.424652</v>
      </c>
      <c r="M24" s="3">
        <f t="shared" si="30"/>
        <v>2309307.5419124397</v>
      </c>
      <c r="N24" s="3">
        <f t="shared" si="30"/>
        <v>2240028.3156550666</v>
      </c>
      <c r="O24" s="3">
        <f t="shared" si="30"/>
        <v>2172827.4661854147</v>
      </c>
      <c r="P24" s="3">
        <f t="shared" si="30"/>
        <v>2107642.6421998525</v>
      </c>
      <c r="Q24" s="3">
        <f t="shared" si="30"/>
        <v>2044413.3629338564</v>
      </c>
      <c r="R24" s="3">
        <f t="shared" si="30"/>
        <v>1983080.9620458412</v>
      </c>
    </row>
    <row r="25" spans="1:18" x14ac:dyDescent="0.15">
      <c r="A25" t="s">
        <v>17</v>
      </c>
      <c r="B25" s="3">
        <v>2988000</v>
      </c>
      <c r="C25" t="s">
        <v>9</v>
      </c>
      <c r="H25" s="4">
        <f>B24</f>
        <v>18000000</v>
      </c>
      <c r="I25" s="4">
        <f>H25-H26</f>
        <v>16200000</v>
      </c>
      <c r="J25" s="4">
        <f t="shared" ref="J25:R25" si="31">I25-I26</f>
        <v>14400000</v>
      </c>
      <c r="K25" s="4">
        <f t="shared" si="31"/>
        <v>12600000</v>
      </c>
      <c r="L25" s="4">
        <f t="shared" si="31"/>
        <v>10800000</v>
      </c>
      <c r="M25" s="4">
        <f t="shared" si="31"/>
        <v>9000000</v>
      </c>
      <c r="N25" s="4">
        <f t="shared" si="31"/>
        <v>7200000</v>
      </c>
      <c r="O25" s="4">
        <f t="shared" si="31"/>
        <v>5400000</v>
      </c>
      <c r="P25" s="4">
        <f t="shared" si="31"/>
        <v>3600000</v>
      </c>
      <c r="Q25" s="4">
        <f t="shared" si="31"/>
        <v>1800000</v>
      </c>
      <c r="R25" s="4">
        <f t="shared" si="31"/>
        <v>0</v>
      </c>
    </row>
    <row r="26" spans="1:18" x14ac:dyDescent="0.15">
      <c r="C26" t="s">
        <v>12</v>
      </c>
      <c r="H26" s="4">
        <f t="shared" ref="H26:Q26" si="32">$B$24/$B$44</f>
        <v>1800000</v>
      </c>
      <c r="I26" s="4">
        <f t="shared" si="32"/>
        <v>1800000</v>
      </c>
      <c r="J26" s="4">
        <f t="shared" si="32"/>
        <v>1800000</v>
      </c>
      <c r="K26" s="4">
        <f t="shared" si="32"/>
        <v>1800000</v>
      </c>
      <c r="L26" s="4">
        <f t="shared" si="32"/>
        <v>1800000</v>
      </c>
      <c r="M26" s="4">
        <f t="shared" si="32"/>
        <v>1800000</v>
      </c>
      <c r="N26" s="4">
        <f t="shared" si="32"/>
        <v>1800000</v>
      </c>
      <c r="O26" s="4">
        <f t="shared" si="32"/>
        <v>1800000</v>
      </c>
      <c r="P26" s="4">
        <f t="shared" si="32"/>
        <v>1800000</v>
      </c>
      <c r="Q26" s="4">
        <f t="shared" si="32"/>
        <v>1800000</v>
      </c>
      <c r="R26" s="4">
        <v>0</v>
      </c>
    </row>
    <row r="27" spans="1:18" x14ac:dyDescent="0.15">
      <c r="C27" t="s">
        <v>13</v>
      </c>
      <c r="H27" s="4">
        <f>H25*$B$43</f>
        <v>540000</v>
      </c>
      <c r="I27" s="4">
        <f>I25*$B$43</f>
        <v>486000</v>
      </c>
      <c r="J27" s="4">
        <f t="shared" ref="J27:R27" si="33">J25*$B$43</f>
        <v>432000</v>
      </c>
      <c r="K27" s="4">
        <f t="shared" si="33"/>
        <v>378000</v>
      </c>
      <c r="L27" s="4">
        <f t="shared" si="33"/>
        <v>324000</v>
      </c>
      <c r="M27" s="4">
        <f t="shared" si="33"/>
        <v>270000</v>
      </c>
      <c r="N27" s="4">
        <f t="shared" si="33"/>
        <v>216000</v>
      </c>
      <c r="O27" s="4">
        <f t="shared" si="33"/>
        <v>162000</v>
      </c>
      <c r="P27" s="4">
        <f t="shared" si="33"/>
        <v>108000</v>
      </c>
      <c r="Q27" s="4">
        <f t="shared" si="33"/>
        <v>54000</v>
      </c>
      <c r="R27" s="4">
        <f t="shared" si="33"/>
        <v>0</v>
      </c>
    </row>
    <row r="28" spans="1:18" x14ac:dyDescent="0.15">
      <c r="C28" t="s">
        <v>15</v>
      </c>
      <c r="H28" s="4">
        <f t="shared" ref="H28:R28" si="34">$B$45</f>
        <v>200000</v>
      </c>
      <c r="I28" s="4">
        <f t="shared" si="34"/>
        <v>200000</v>
      </c>
      <c r="J28" s="4">
        <f t="shared" si="34"/>
        <v>200000</v>
      </c>
      <c r="K28" s="4">
        <f t="shared" si="34"/>
        <v>200000</v>
      </c>
      <c r="L28" s="4">
        <f t="shared" si="34"/>
        <v>200000</v>
      </c>
      <c r="M28" s="4">
        <f t="shared" si="34"/>
        <v>200000</v>
      </c>
      <c r="N28" s="4">
        <f t="shared" si="34"/>
        <v>200000</v>
      </c>
      <c r="O28" s="4">
        <f t="shared" si="34"/>
        <v>200000</v>
      </c>
      <c r="P28" s="4">
        <f t="shared" si="34"/>
        <v>200000</v>
      </c>
      <c r="Q28" s="4">
        <f t="shared" si="34"/>
        <v>200000</v>
      </c>
      <c r="R28" s="4">
        <f t="shared" si="34"/>
        <v>200000</v>
      </c>
    </row>
    <row r="29" spans="1:18" x14ac:dyDescent="0.15">
      <c r="C29" t="s">
        <v>14</v>
      </c>
      <c r="H29" s="4">
        <f>H24-(H26+H27+H28)</f>
        <v>149200</v>
      </c>
      <c r="I29" s="4">
        <f>I24-(I26+I27+I28)</f>
        <v>122524</v>
      </c>
      <c r="J29" s="4">
        <f t="shared" ref="J29:R29" si="35">J24-(J26+J27+J28)</f>
        <v>98268.279999999795</v>
      </c>
      <c r="K29" s="4">
        <f t="shared" si="35"/>
        <v>76360.231599999592</v>
      </c>
      <c r="L29" s="4">
        <f t="shared" si="35"/>
        <v>56729.424651999958</v>
      </c>
      <c r="M29" s="4">
        <f t="shared" si="35"/>
        <v>39307.541912439745</v>
      </c>
      <c r="N29" s="4">
        <f t="shared" si="35"/>
        <v>24028.315655066632</v>
      </c>
      <c r="O29" s="4">
        <f t="shared" si="35"/>
        <v>10827.466185414698</v>
      </c>
      <c r="P29" s="4">
        <f t="shared" si="35"/>
        <v>-357.35780014749616</v>
      </c>
      <c r="Q29" s="4">
        <f t="shared" si="35"/>
        <v>-9586.6370661435649</v>
      </c>
      <c r="R29" s="4">
        <f t="shared" si="35"/>
        <v>1783080.9620458412</v>
      </c>
    </row>
    <row r="30" spans="1:18" x14ac:dyDescent="0.15"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15">
      <c r="A31" t="s">
        <v>19</v>
      </c>
      <c r="B31" s="3">
        <v>22000000</v>
      </c>
      <c r="C31" t="s">
        <v>1</v>
      </c>
      <c r="H31" s="3">
        <f>$B$32*(1-$B$42)</f>
        <v>3348000</v>
      </c>
      <c r="I31" s="3">
        <f t="shared" ref="I31:R31" si="36">$B$32*(1-$B$41)^E$2*(1-$B$42)</f>
        <v>3247560</v>
      </c>
      <c r="J31" s="3">
        <f t="shared" si="36"/>
        <v>3150133.2</v>
      </c>
      <c r="K31" s="3">
        <f t="shared" si="36"/>
        <v>3055629.2039999999</v>
      </c>
      <c r="L31" s="3">
        <f t="shared" si="36"/>
        <v>2963960.3278799998</v>
      </c>
      <c r="M31" s="3">
        <f t="shared" si="36"/>
        <v>2875041.5180435996</v>
      </c>
      <c r="N31" s="3">
        <f t="shared" si="36"/>
        <v>2788790.2725022919</v>
      </c>
      <c r="O31" s="3">
        <f t="shared" si="36"/>
        <v>2705126.5643272232</v>
      </c>
      <c r="P31" s="3">
        <f t="shared" si="36"/>
        <v>2623972.7673974065</v>
      </c>
      <c r="Q31" s="3">
        <f t="shared" si="36"/>
        <v>2545253.5843754844</v>
      </c>
      <c r="R31" s="3">
        <f t="shared" si="36"/>
        <v>2468895.9768442195</v>
      </c>
    </row>
    <row r="32" spans="1:18" x14ac:dyDescent="0.15">
      <c r="A32" t="s">
        <v>17</v>
      </c>
      <c r="B32" s="3">
        <v>3720000</v>
      </c>
      <c r="C32" t="s">
        <v>9</v>
      </c>
      <c r="H32" s="4">
        <f>B31</f>
        <v>22000000</v>
      </c>
      <c r="I32" s="4">
        <f>H32-H33</f>
        <v>19800000</v>
      </c>
      <c r="J32" s="4">
        <f t="shared" ref="J32:Q32" si="37">I32-I33</f>
        <v>17600000</v>
      </c>
      <c r="K32" s="4">
        <f t="shared" si="37"/>
        <v>15400000</v>
      </c>
      <c r="L32" s="4">
        <f t="shared" si="37"/>
        <v>13200000</v>
      </c>
      <c r="M32" s="4">
        <f t="shared" si="37"/>
        <v>11000000</v>
      </c>
      <c r="N32" s="4">
        <f t="shared" si="37"/>
        <v>8800000</v>
      </c>
      <c r="O32" s="4">
        <f t="shared" si="37"/>
        <v>6600000</v>
      </c>
      <c r="P32" s="4">
        <f t="shared" si="37"/>
        <v>4400000</v>
      </c>
      <c r="Q32" s="4">
        <f t="shared" si="37"/>
        <v>2200000</v>
      </c>
      <c r="R32" s="4">
        <f>Q32-Q33</f>
        <v>0</v>
      </c>
    </row>
    <row r="33" spans="1:18" x14ac:dyDescent="0.15">
      <c r="C33" t="s">
        <v>12</v>
      </c>
      <c r="H33" s="4">
        <f t="shared" ref="H33:Q33" si="38">$B$31/$B$44</f>
        <v>2200000</v>
      </c>
      <c r="I33" s="4">
        <f t="shared" si="38"/>
        <v>2200000</v>
      </c>
      <c r="J33" s="4">
        <f t="shared" si="38"/>
        <v>2200000</v>
      </c>
      <c r="K33" s="4">
        <f t="shared" si="38"/>
        <v>2200000</v>
      </c>
      <c r="L33" s="4">
        <f t="shared" si="38"/>
        <v>2200000</v>
      </c>
      <c r="M33" s="4">
        <f t="shared" si="38"/>
        <v>2200000</v>
      </c>
      <c r="N33" s="4">
        <f t="shared" si="38"/>
        <v>2200000</v>
      </c>
      <c r="O33" s="4">
        <f t="shared" si="38"/>
        <v>2200000</v>
      </c>
      <c r="P33" s="4">
        <f t="shared" si="38"/>
        <v>2200000</v>
      </c>
      <c r="Q33" s="4">
        <f t="shared" si="38"/>
        <v>2200000</v>
      </c>
      <c r="R33" s="4">
        <v>0</v>
      </c>
    </row>
    <row r="34" spans="1:18" x14ac:dyDescent="0.15">
      <c r="C34" t="s">
        <v>13</v>
      </c>
      <c r="H34" s="4">
        <f>H32*$B$43</f>
        <v>660000</v>
      </c>
      <c r="I34" s="4">
        <f>I32*$B$43</f>
        <v>594000</v>
      </c>
      <c r="J34" s="4">
        <f t="shared" ref="J34:Q34" si="39">J32*$B$43</f>
        <v>528000</v>
      </c>
      <c r="K34" s="4">
        <f t="shared" si="39"/>
        <v>462000</v>
      </c>
      <c r="L34" s="4">
        <f t="shared" si="39"/>
        <v>396000</v>
      </c>
      <c r="M34" s="4">
        <f t="shared" si="39"/>
        <v>330000</v>
      </c>
      <c r="N34" s="4">
        <f t="shared" si="39"/>
        <v>264000</v>
      </c>
      <c r="O34" s="4">
        <f t="shared" si="39"/>
        <v>198000</v>
      </c>
      <c r="P34" s="4">
        <f t="shared" si="39"/>
        <v>132000</v>
      </c>
      <c r="Q34" s="4">
        <f t="shared" si="39"/>
        <v>66000</v>
      </c>
      <c r="R34" s="4">
        <f>R32*$B$43</f>
        <v>0</v>
      </c>
    </row>
    <row r="35" spans="1:18" x14ac:dyDescent="0.15">
      <c r="C35" t="s">
        <v>15</v>
      </c>
      <c r="H35" s="4">
        <f t="shared" ref="H35:R35" si="40">$B$45</f>
        <v>200000</v>
      </c>
      <c r="I35" s="4">
        <f t="shared" si="40"/>
        <v>200000</v>
      </c>
      <c r="J35" s="4">
        <f t="shared" si="40"/>
        <v>200000</v>
      </c>
      <c r="K35" s="4">
        <f t="shared" si="40"/>
        <v>200000</v>
      </c>
      <c r="L35" s="4">
        <f t="shared" si="40"/>
        <v>200000</v>
      </c>
      <c r="M35" s="4">
        <f t="shared" si="40"/>
        <v>200000</v>
      </c>
      <c r="N35" s="4">
        <f t="shared" si="40"/>
        <v>200000</v>
      </c>
      <c r="O35" s="4">
        <f t="shared" si="40"/>
        <v>200000</v>
      </c>
      <c r="P35" s="4">
        <f t="shared" si="40"/>
        <v>200000</v>
      </c>
      <c r="Q35" s="4">
        <f t="shared" si="40"/>
        <v>200000</v>
      </c>
      <c r="R35" s="4">
        <f t="shared" si="40"/>
        <v>200000</v>
      </c>
    </row>
    <row r="36" spans="1:18" x14ac:dyDescent="0.15">
      <c r="C36" t="s">
        <v>14</v>
      </c>
      <c r="H36" s="4">
        <f>H31-(H33+H34+H35)</f>
        <v>288000</v>
      </c>
      <c r="I36" s="4">
        <f>I31-(I33+I34+I35)</f>
        <v>253560</v>
      </c>
      <c r="J36" s="4">
        <f t="shared" ref="J36:Q36" si="41">J31-(J33+J34+J35)</f>
        <v>222133.20000000019</v>
      </c>
      <c r="K36" s="4">
        <f t="shared" si="41"/>
        <v>193629.20399999991</v>
      </c>
      <c r="L36" s="4">
        <f t="shared" si="41"/>
        <v>167960.32787999976</v>
      </c>
      <c r="M36" s="4">
        <f t="shared" si="41"/>
        <v>145041.51804359956</v>
      </c>
      <c r="N36" s="4">
        <f t="shared" si="41"/>
        <v>124790.27250229195</v>
      </c>
      <c r="O36" s="4">
        <f t="shared" si="41"/>
        <v>107126.56432722323</v>
      </c>
      <c r="P36" s="4">
        <f t="shared" si="41"/>
        <v>91972.767397406511</v>
      </c>
      <c r="Q36" s="4">
        <f t="shared" si="41"/>
        <v>79253.584375484381</v>
      </c>
      <c r="R36" s="4">
        <f>R31-(R33+R34+R35)</f>
        <v>2268895.9768442195</v>
      </c>
    </row>
    <row r="37" spans="1:18" x14ac:dyDescent="0.15"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9" spans="1:18" x14ac:dyDescent="0.15">
      <c r="A39" t="s">
        <v>22</v>
      </c>
      <c r="D39" s="4">
        <f>D15+D22+D29+D36</f>
        <v>509000</v>
      </c>
      <c r="E39" s="4">
        <f t="shared" ref="E39:R39" si="42">E15+E22+E29+E36</f>
        <v>479180</v>
      </c>
      <c r="F39" s="4">
        <f t="shared" si="42"/>
        <v>761109.60000000009</v>
      </c>
      <c r="G39" s="4">
        <f t="shared" si="42"/>
        <v>708636.31199999992</v>
      </c>
      <c r="H39" s="4">
        <f t="shared" si="42"/>
        <v>1096872.2226400001</v>
      </c>
      <c r="I39" s="4">
        <f t="shared" si="42"/>
        <v>990196.0559607998</v>
      </c>
      <c r="J39" s="4">
        <f t="shared" si="42"/>
        <v>892255.17428197572</v>
      </c>
      <c r="K39" s="4">
        <f t="shared" si="42"/>
        <v>802787.51905351598</v>
      </c>
      <c r="L39" s="4">
        <f t="shared" si="42"/>
        <v>721538.89348191069</v>
      </c>
      <c r="M39" s="4">
        <f t="shared" si="42"/>
        <v>648262.72667745291</v>
      </c>
      <c r="N39" s="4">
        <f t="shared" si="42"/>
        <v>1532719.8448771299</v>
      </c>
      <c r="O39" s="4">
        <f t="shared" si="42"/>
        <v>1446178.249530816</v>
      </c>
      <c r="P39" s="4">
        <f t="shared" si="42"/>
        <v>2566912.9020448914</v>
      </c>
      <c r="Q39" s="4">
        <f t="shared" si="42"/>
        <v>2458705.5149835446</v>
      </c>
      <c r="R39" s="4">
        <f t="shared" si="42"/>
        <v>6357344.3495340375</v>
      </c>
    </row>
    <row r="41" spans="1:18" x14ac:dyDescent="0.15">
      <c r="A41" t="s">
        <v>7</v>
      </c>
      <c r="B41" s="1">
        <v>0.03</v>
      </c>
    </row>
    <row r="42" spans="1:18" x14ac:dyDescent="0.15">
      <c r="A42" t="s">
        <v>8</v>
      </c>
      <c r="B42" s="1">
        <v>0.1</v>
      </c>
    </row>
    <row r="43" spans="1:18" x14ac:dyDescent="0.15">
      <c r="A43" t="s">
        <v>10</v>
      </c>
      <c r="B43" s="1">
        <v>0.03</v>
      </c>
    </row>
    <row r="44" spans="1:18" x14ac:dyDescent="0.15">
      <c r="A44" t="s">
        <v>11</v>
      </c>
      <c r="B44">
        <v>10</v>
      </c>
    </row>
    <row r="45" spans="1:18" x14ac:dyDescent="0.15">
      <c r="A45" t="s">
        <v>15</v>
      </c>
      <c r="B45" s="3">
        <v>200000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/>
  </sheetViews>
  <sheetFormatPr defaultRowHeight="13.5" x14ac:dyDescent="0.15"/>
  <cols>
    <col min="1" max="1" width="12.125" customWidth="1"/>
  </cols>
  <sheetData>
    <row r="1" spans="1:5" x14ac:dyDescent="0.15">
      <c r="B1" t="s">
        <v>3</v>
      </c>
      <c r="C1" t="s">
        <v>0</v>
      </c>
      <c r="D1" t="s">
        <v>2</v>
      </c>
      <c r="E1" t="s">
        <v>6</v>
      </c>
    </row>
    <row r="2" spans="1:5" x14ac:dyDescent="0.15">
      <c r="A2" t="s">
        <v>28</v>
      </c>
      <c r="B2">
        <v>166</v>
      </c>
      <c r="C2">
        <v>1000</v>
      </c>
      <c r="D2" s="2">
        <f t="shared" ref="D2:D7" si="0">B2/C2</f>
        <v>0.16600000000000001</v>
      </c>
      <c r="E2" t="s">
        <v>5</v>
      </c>
    </row>
    <row r="3" spans="1:5" x14ac:dyDescent="0.15">
      <c r="A3" t="s">
        <v>29</v>
      </c>
      <c r="B3">
        <v>216</v>
      </c>
      <c r="C3">
        <v>950</v>
      </c>
      <c r="D3" s="2">
        <f t="shared" si="0"/>
        <v>0.22736842105263158</v>
      </c>
      <c r="E3" t="s">
        <v>16</v>
      </c>
    </row>
    <row r="4" spans="1:5" x14ac:dyDescent="0.15">
      <c r="A4" t="s">
        <v>30</v>
      </c>
      <c r="B4">
        <f>4.8*4*12</f>
        <v>230.39999999999998</v>
      </c>
      <c r="C4">
        <v>1200</v>
      </c>
      <c r="D4" s="2">
        <f t="shared" si="0"/>
        <v>0.19199999999999998</v>
      </c>
      <c r="E4" t="s">
        <v>18</v>
      </c>
    </row>
    <row r="5" spans="1:5" x14ac:dyDescent="0.15">
      <c r="A5" t="s">
        <v>33</v>
      </c>
      <c r="B5">
        <v>298</v>
      </c>
      <c r="C5">
        <v>1800</v>
      </c>
      <c r="D5" s="2">
        <f t="shared" si="0"/>
        <v>0.16555555555555557</v>
      </c>
      <c r="E5" t="s">
        <v>26</v>
      </c>
    </row>
    <row r="6" spans="1:5" x14ac:dyDescent="0.15">
      <c r="A6" t="s">
        <v>20</v>
      </c>
      <c r="B6">
        <v>372</v>
      </c>
      <c r="C6">
        <v>2200</v>
      </c>
      <c r="D6" s="2">
        <f t="shared" si="0"/>
        <v>0.1690909090909091</v>
      </c>
      <c r="E6" t="s">
        <v>21</v>
      </c>
    </row>
    <row r="7" spans="1:5" x14ac:dyDescent="0.15">
      <c r="A7" t="s">
        <v>24</v>
      </c>
      <c r="B7">
        <v>404</v>
      </c>
      <c r="C7">
        <v>2400</v>
      </c>
      <c r="D7" s="2">
        <f t="shared" si="0"/>
        <v>0.16833333333333333</v>
      </c>
      <c r="E7" t="s">
        <v>25</v>
      </c>
    </row>
    <row r="9" spans="1:5" x14ac:dyDescent="0.15">
      <c r="A9" t="s">
        <v>23</v>
      </c>
      <c r="C9">
        <f>C3+C4+C6+C5</f>
        <v>6150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アパート損益</vt:lpstr>
      <vt:lpstr>アパートスペック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新藤秀樹</dc:creator>
  <cp:lastModifiedBy>Hideki</cp:lastModifiedBy>
  <dcterms:created xsi:type="dcterms:W3CDTF">2016-03-03T08:38:53Z</dcterms:created>
  <dcterms:modified xsi:type="dcterms:W3CDTF">2016-07-19T07:40:18Z</dcterms:modified>
</cp:coreProperties>
</file>